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K34" i="1" s="1"/>
  <c r="D33" i="1"/>
  <c r="G33" i="1" s="1"/>
  <c r="H33" i="1" s="1"/>
  <c r="D32" i="1"/>
  <c r="G32" i="1" s="1"/>
  <c r="H32" i="1" s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D26" i="1"/>
  <c r="G26" i="1" s="1"/>
  <c r="H26" i="1" s="1"/>
  <c r="F24" i="1"/>
  <c r="F12" i="1" s="1"/>
  <c r="E24" i="1"/>
  <c r="D22" i="1"/>
  <c r="G22" i="1" s="1"/>
  <c r="D21" i="1"/>
  <c r="G21" i="1" s="1"/>
  <c r="D20" i="1"/>
  <c r="G20" i="1" s="1"/>
  <c r="D19" i="1"/>
  <c r="G19" i="1" s="1"/>
  <c r="G18" i="1"/>
  <c r="K18" i="1" s="1"/>
  <c r="G17" i="1"/>
  <c r="H17" i="1" s="1"/>
  <c r="G16" i="1"/>
  <c r="H16" i="1" s="1"/>
  <c r="F14" i="1"/>
  <c r="E14" i="1"/>
  <c r="E12" i="1" s="1"/>
  <c r="G13" i="1"/>
  <c r="D14" i="1" l="1"/>
  <c r="G14" i="1" s="1"/>
  <c r="H14" i="1" s="1"/>
  <c r="H18" i="1"/>
  <c r="K16" i="1"/>
  <c r="K22" i="1"/>
  <c r="H22" i="1"/>
  <c r="K20" i="1"/>
  <c r="H20" i="1"/>
  <c r="K21" i="1"/>
  <c r="H21" i="1"/>
  <c r="K19" i="1"/>
  <c r="H19" i="1"/>
  <c r="H34" i="1"/>
  <c r="D24" i="1"/>
  <c r="G24" i="1" s="1"/>
  <c r="H24" i="1" s="1"/>
  <c r="D12" i="1" l="1"/>
  <c r="G12" i="1" s="1"/>
  <c r="H12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<sst xmlns="http://schemas.openxmlformats.org/spreadsheetml/2006/main" count="35" uniqueCount="34">
  <si>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</si>
  <si>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diciembre del 2017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</si>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</sst>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</cellStyleXfs>
  <cellXfs count="6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3" fontId="2" fillId="0" borderId="0" xfId="0" applyNumberFormat="1" applyFont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/>
    <xf numFmtId="0" fontId="9" fillId="3" borderId="0" xfId="0" applyFont="1" applyFill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7/Estados%20Financieros%202017/12_Diciembre%202017/Estados%20Fros%20y%20Pptales%20UPJR_%20Dic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</sheetNames>
    <sheetDataSet>
      <sheetData sheetId="0">
        <row r="16">
          <cell r="D16">
            <v>5466211.3200000003</v>
          </cell>
        </row>
        <row r="18">
          <cell r="D18">
            <v>20185.740000000002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4600</v>
          </cell>
          <cell r="E22">
            <v>1600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workbookViewId="0">
      <selection activeCell="A6" sqref="A6:I6"/>
    </sheetView>
  </sheetViews>
  <sheetFormatPr baseColWidth="10" defaultColWidth="11.44140625" defaultRowHeight="13.2" x14ac:dyDescent="0.25"/>
  <cols>
    <col min="1" max="1" width="1.109375" style="5" customWidth="1"/>
    <col min="2" max="2" width="11.6640625" style="5" customWidth="1"/>
    <col min="3" max="3" width="54.44140625" style="5" customWidth="1"/>
    <col min="4" max="4" width="19.109375" style="58" customWidth="1"/>
    <col min="5" max="5" width="19.33203125" style="5" customWidth="1"/>
    <col min="6" max="6" width="19" style="5" customWidth="1"/>
    <col min="7" max="7" width="21.33203125" style="5" customWidth="1"/>
    <col min="8" max="8" width="18.6640625" style="5" customWidth="1"/>
    <col min="9" max="9" width="1.109375" style="5" customWidth="1"/>
    <col min="10" max="16384" width="11.44140625" style="5"/>
  </cols>
  <sheetData>
    <row r="1" spans="1:11" s="6" customFormat="1" x14ac:dyDescent="0.25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5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5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5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5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6.4" x14ac:dyDescent="0.25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5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5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5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5">
      <c r="A12" s="30"/>
      <c r="B12" s="31" t="s">
        <v>13</v>
      </c>
      <c r="C12" s="31"/>
      <c r="D12" s="32">
        <f>+D14+D24</f>
        <v>125524765.97999999</v>
      </c>
      <c r="E12" s="32">
        <f>+E14+E24</f>
        <v>186998508.13999999</v>
      </c>
      <c r="F12" s="32">
        <f>+F14+F24</f>
        <v>191055331.49000001</v>
      </c>
      <c r="G12" s="32">
        <f>+D12+E12-F12</f>
        <v>121467942.63</v>
      </c>
      <c r="H12" s="32">
        <f>+G12-D12</f>
        <v>-4056823.349999994</v>
      </c>
      <c r="I12" s="33"/>
      <c r="J12" s="5"/>
      <c r="K12" s="5"/>
    </row>
    <row r="13" spans="1:11" s="6" customFormat="1" x14ac:dyDescent="0.25">
      <c r="A13" s="30"/>
      <c r="B13" s="34"/>
      <c r="C13" s="34"/>
      <c r="D13" s="32"/>
      <c r="E13" s="32"/>
      <c r="F13" s="32"/>
      <c r="G13" s="32">
        <f t="shared" ref="G13" si="0">+D13+E13-F13</f>
        <v>0</v>
      </c>
      <c r="H13" s="32"/>
      <c r="I13" s="33"/>
      <c r="J13" s="5"/>
      <c r="K13" s="5"/>
    </row>
    <row r="14" spans="1:11" s="6" customFormat="1" x14ac:dyDescent="0.25">
      <c r="A14" s="35"/>
      <c r="B14" s="36" t="s">
        <v>14</v>
      </c>
      <c r="C14" s="36"/>
      <c r="D14" s="37">
        <f>SUM(D16:D22)</f>
        <v>10214150.360000001</v>
      </c>
      <c r="E14" s="37">
        <f>SUM(E16:E22)</f>
        <v>163455234.09999999</v>
      </c>
      <c r="F14" s="37">
        <f>SUM(F16:F22)</f>
        <v>168171978.03</v>
      </c>
      <c r="G14" s="32">
        <f>+D14+E14-F14</f>
        <v>5497406.4300000072</v>
      </c>
      <c r="H14" s="37">
        <f>+G14-D14</f>
        <v>-4716743.9299999941</v>
      </c>
      <c r="I14" s="38"/>
      <c r="J14" s="5"/>
      <c r="K14" s="39"/>
    </row>
    <row r="15" spans="1:11" s="6" customFormat="1" x14ac:dyDescent="0.25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5">
      <c r="A16" s="40"/>
      <c r="B16" s="44" t="s">
        <v>15</v>
      </c>
      <c r="C16" s="44"/>
      <c r="D16" s="45">
        <v>9084278.6400000006</v>
      </c>
      <c r="E16" s="46">
        <v>154728398.91</v>
      </c>
      <c r="F16" s="46">
        <v>158346466.22999999</v>
      </c>
      <c r="G16" s="47">
        <f>+D16+E16-F16</f>
        <v>5466211.3200000226</v>
      </c>
      <c r="H16" s="47">
        <f>+G16-D16</f>
        <v>-3618067.3199999779</v>
      </c>
      <c r="I16" s="43"/>
      <c r="J16" s="5"/>
      <c r="K16" s="67" t="str">
        <f>IF(G16=[1]ESF!D16," ","Error")</f>
        <v>Error</v>
      </c>
    </row>
    <row r="17" spans="1:14" s="6" customFormat="1" x14ac:dyDescent="0.25">
      <c r="A17" s="40"/>
      <c r="B17" s="44" t="s">
        <v>16</v>
      </c>
      <c r="C17" s="44"/>
      <c r="D17" s="46">
        <v>214649.38</v>
      </c>
      <c r="E17" s="46">
        <v>7997198.0099999998</v>
      </c>
      <c r="F17" s="46">
        <v>8205438.0199999996</v>
      </c>
      <c r="G17" s="47">
        <f t="shared" ref="G17:G22" si="1">+D17+E17-F17</f>
        <v>6409.3700000001118</v>
      </c>
      <c r="H17" s="47">
        <f t="shared" ref="H17:H21" si="2">+G17-D17</f>
        <v>-208240.00999999989</v>
      </c>
      <c r="I17" s="43"/>
      <c r="J17" s="5"/>
      <c r="K17" s="39"/>
    </row>
    <row r="18" spans="1:14" s="6" customFormat="1" x14ac:dyDescent="0.25">
      <c r="A18" s="40"/>
      <c r="B18" s="44" t="s">
        <v>17</v>
      </c>
      <c r="C18" s="44"/>
      <c r="D18" s="46">
        <v>913622.34</v>
      </c>
      <c r="E18" s="46">
        <v>726637.18</v>
      </c>
      <c r="F18" s="46">
        <v>1620073.78</v>
      </c>
      <c r="G18" s="47">
        <f t="shared" si="1"/>
        <v>20185.739999999991</v>
      </c>
      <c r="H18" s="47">
        <f t="shared" si="2"/>
        <v>-893436.6</v>
      </c>
      <c r="I18" s="43"/>
      <c r="J18" s="5"/>
      <c r="K18" s="39" t="str">
        <f>IF(G18=[1]ESF!D18," ","Error")</f>
        <v xml:space="preserve"> </v>
      </c>
    </row>
    <row r="19" spans="1:14" s="6" customFormat="1" x14ac:dyDescent="0.25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 t="shared" si="1"/>
        <v>0</v>
      </c>
      <c r="H19" s="47">
        <f t="shared" si="2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5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 t="shared" si="1"/>
        <v>0</v>
      </c>
      <c r="H20" s="47">
        <f t="shared" si="2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5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 t="shared" si="1"/>
        <v>0</v>
      </c>
      <c r="H21" s="47">
        <f t="shared" si="2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5">
      <c r="A22" s="40"/>
      <c r="B22" s="44" t="s">
        <v>22</v>
      </c>
      <c r="C22" s="44"/>
      <c r="D22" s="46">
        <f>+[1]ESF!E22</f>
        <v>1600</v>
      </c>
      <c r="E22" s="46">
        <v>3000</v>
      </c>
      <c r="F22" s="46">
        <v>0</v>
      </c>
      <c r="G22" s="47">
        <f t="shared" si="1"/>
        <v>4600</v>
      </c>
      <c r="H22" s="47">
        <f>+G22-D22</f>
        <v>3000</v>
      </c>
      <c r="I22" s="43"/>
      <c r="K22" s="39" t="str">
        <f>IF(G22=[1]ESF!D22," ","Error")</f>
        <v xml:space="preserve"> </v>
      </c>
    </row>
    <row r="23" spans="1:14" x14ac:dyDescent="0.25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5">
      <c r="A24" s="35"/>
      <c r="B24" s="36" t="s">
        <v>23</v>
      </c>
      <c r="C24" s="36"/>
      <c r="D24" s="37">
        <f>SUM(D26:D34)</f>
        <v>115310615.61999999</v>
      </c>
      <c r="E24" s="37">
        <f>SUM(E26:E34)</f>
        <v>23543274.039999999</v>
      </c>
      <c r="F24" s="37">
        <f>SUM(F26:F34)</f>
        <v>22883353.460000001</v>
      </c>
      <c r="G24" s="37">
        <f>+D24+E24-F24</f>
        <v>115970536.19999999</v>
      </c>
      <c r="H24" s="37">
        <f>+G24-D24</f>
        <v>659920.57999999821</v>
      </c>
      <c r="I24" s="38"/>
      <c r="K24" s="39"/>
    </row>
    <row r="25" spans="1:14" x14ac:dyDescent="0.25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x14ac:dyDescent="0.25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5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3">+D27+E27-F27</f>
        <v>0</v>
      </c>
      <c r="H27" s="47">
        <f t="shared" ref="H27:H34" si="4">+G27-D27</f>
        <v>0</v>
      </c>
      <c r="I27" s="43"/>
      <c r="K27" s="39"/>
    </row>
    <row r="28" spans="1:14" x14ac:dyDescent="0.25">
      <c r="A28" s="40"/>
      <c r="B28" s="44" t="s">
        <v>26</v>
      </c>
      <c r="C28" s="44"/>
      <c r="D28" s="50">
        <v>103421582.08</v>
      </c>
      <c r="E28" s="46">
        <v>18419047.370000001</v>
      </c>
      <c r="F28" s="51">
        <v>17277849.640000001</v>
      </c>
      <c r="G28" s="47">
        <f t="shared" si="3"/>
        <v>104562779.81</v>
      </c>
      <c r="H28" s="47">
        <f t="shared" si="4"/>
        <v>1141197.7300000042</v>
      </c>
      <c r="I28" s="43"/>
      <c r="K28" s="39"/>
    </row>
    <row r="29" spans="1:14" x14ac:dyDescent="0.25">
      <c r="A29" s="40"/>
      <c r="B29" s="44" t="s">
        <v>27</v>
      </c>
      <c r="C29" s="44"/>
      <c r="D29" s="50">
        <v>38165713.310000002</v>
      </c>
      <c r="E29" s="46">
        <v>4684021.99</v>
      </c>
      <c r="F29" s="51">
        <v>490046.95</v>
      </c>
      <c r="G29" s="47">
        <f t="shared" si="3"/>
        <v>42359688.350000001</v>
      </c>
      <c r="H29" s="47">
        <f t="shared" si="4"/>
        <v>4193975.0399999991</v>
      </c>
      <c r="I29" s="43"/>
      <c r="K29" s="39"/>
    </row>
    <row r="30" spans="1:14" x14ac:dyDescent="0.25">
      <c r="A30" s="40"/>
      <c r="B30" s="44" t="s">
        <v>28</v>
      </c>
      <c r="C30" s="44"/>
      <c r="D30" s="46">
        <v>88673.43</v>
      </c>
      <c r="E30" s="46">
        <v>0</v>
      </c>
      <c r="F30" s="46"/>
      <c r="G30" s="47">
        <f>+D30+E30-F30</f>
        <v>88673.43</v>
      </c>
      <c r="H30" s="47">
        <f t="shared" si="4"/>
        <v>0</v>
      </c>
      <c r="I30" s="43"/>
      <c r="K30" s="39"/>
    </row>
    <row r="31" spans="1:14" x14ac:dyDescent="0.25">
      <c r="A31" s="40"/>
      <c r="B31" s="44" t="s">
        <v>29</v>
      </c>
      <c r="C31" s="44"/>
      <c r="D31" s="46">
        <v>-26365353.199999999</v>
      </c>
      <c r="E31" s="46">
        <v>440204.68</v>
      </c>
      <c r="F31" s="46">
        <v>5115456.87</v>
      </c>
      <c r="G31" s="47">
        <f>+D31+E31-F31</f>
        <v>-31040605.390000001</v>
      </c>
      <c r="H31" s="47">
        <f t="shared" si="4"/>
        <v>-4675252.1900000013</v>
      </c>
      <c r="I31" s="43"/>
      <c r="K31" s="39"/>
    </row>
    <row r="32" spans="1:14" x14ac:dyDescent="0.25">
      <c r="A32" s="40"/>
      <c r="B32" s="44" t="s">
        <v>30</v>
      </c>
      <c r="C32" s="44"/>
      <c r="D32" s="46">
        <f>+[1]ESF!E35</f>
        <v>0</v>
      </c>
      <c r="E32" s="46">
        <v>0</v>
      </c>
      <c r="F32" s="46">
        <v>0</v>
      </c>
      <c r="G32" s="47">
        <f t="shared" si="3"/>
        <v>0</v>
      </c>
      <c r="H32" s="47">
        <f t="shared" si="4"/>
        <v>0</v>
      </c>
      <c r="I32" s="43"/>
      <c r="K32" s="39"/>
    </row>
    <row r="33" spans="1:17" ht="19.5" customHeight="1" x14ac:dyDescent="0.25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3"/>
        <v>0</v>
      </c>
      <c r="H33" s="47">
        <f t="shared" si="4"/>
        <v>0</v>
      </c>
      <c r="I33" s="43"/>
      <c r="K33" s="39"/>
    </row>
    <row r="34" spans="1:17" ht="19.5" customHeight="1" x14ac:dyDescent="0.25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3"/>
        <v>0</v>
      </c>
      <c r="H34" s="47">
        <f t="shared" si="4"/>
        <v>0</v>
      </c>
      <c r="I34" s="43"/>
      <c r="K34" s="39" t="str">
        <f>IF(G34=[1]ESF!D37," ","error")</f>
        <v xml:space="preserve"> </v>
      </c>
    </row>
    <row r="35" spans="1:17" x14ac:dyDescent="0.25">
      <c r="A35" s="40"/>
      <c r="B35" s="48"/>
      <c r="C35" s="48"/>
      <c r="D35" s="49"/>
      <c r="E35" s="42"/>
      <c r="F35" s="42"/>
      <c r="G35" s="42"/>
      <c r="H35" s="42"/>
      <c r="I35" s="43"/>
      <c r="K35" s="39"/>
    </row>
    <row r="36" spans="1:17" ht="6" customHeight="1" x14ac:dyDescent="0.25">
      <c r="A36" s="52"/>
      <c r="B36" s="53"/>
      <c r="C36" s="53"/>
      <c r="D36" s="53"/>
      <c r="E36" s="53"/>
      <c r="F36" s="53"/>
      <c r="G36" s="53"/>
      <c r="H36" s="53"/>
      <c r="I36" s="54"/>
    </row>
    <row r="37" spans="1:17" ht="6" customHeight="1" x14ac:dyDescent="0.25">
      <c r="A37" s="55"/>
      <c r="B37" s="56"/>
      <c r="C37" s="57"/>
      <c r="E37" s="55"/>
      <c r="F37" s="55"/>
      <c r="G37" s="55"/>
      <c r="H37" s="55"/>
      <c r="I37" s="55"/>
    </row>
    <row r="38" spans="1:17" ht="15" customHeight="1" x14ac:dyDescent="0.25">
      <c r="A38" s="6"/>
      <c r="B38" s="59" t="s">
        <v>33</v>
      </c>
      <c r="C38" s="59"/>
      <c r="D38" s="59"/>
      <c r="E38" s="59"/>
      <c r="F38" s="59"/>
      <c r="G38" s="59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2"/>
      <c r="C39" s="62"/>
      <c r="D39" s="62"/>
      <c r="E39" s="62"/>
      <c r="F39" s="62"/>
      <c r="G39" s="62"/>
      <c r="H39" s="62"/>
      <c r="I39" s="60"/>
      <c r="J39" s="60"/>
      <c r="K39" s="6"/>
      <c r="L39" s="6"/>
      <c r="M39" s="6"/>
      <c r="N39" s="6"/>
      <c r="O39" s="6"/>
      <c r="P39" s="6"/>
      <c r="Q39" s="6"/>
    </row>
    <row r="40" spans="1:17" ht="15" customHeight="1" x14ac:dyDescent="0.25">
      <c r="A40" s="6"/>
      <c r="B40" s="62"/>
      <c r="C40" s="62"/>
      <c r="D40" s="62"/>
      <c r="E40" s="62"/>
      <c r="F40" s="62"/>
      <c r="G40" s="62"/>
      <c r="H40" s="62"/>
      <c r="I40" s="61"/>
      <c r="J40" s="61"/>
      <c r="K40" s="6"/>
      <c r="L40" s="6"/>
      <c r="M40" s="6"/>
      <c r="N40" s="6"/>
      <c r="O40" s="6"/>
      <c r="P40" s="6"/>
      <c r="Q40" s="6"/>
    </row>
    <row r="41" spans="1:17" ht="9.75" customHeight="1" x14ac:dyDescent="0.25">
      <c r="A41" s="6"/>
      <c r="B41" s="61"/>
      <c r="C41" s="63"/>
      <c r="D41" s="64"/>
      <c r="E41" s="64"/>
      <c r="F41" s="6"/>
      <c r="G41" s="65"/>
      <c r="H41" s="63"/>
      <c r="I41" s="64"/>
      <c r="J41" s="64"/>
      <c r="K41" s="6"/>
      <c r="L41" s="6"/>
      <c r="M41" s="6"/>
      <c r="N41" s="6"/>
      <c r="O41" s="6"/>
      <c r="P41" s="6"/>
      <c r="Q41" s="6"/>
    </row>
    <row r="47" spans="1:17" x14ac:dyDescent="0.25">
      <c r="D47" s="5"/>
      <c r="H47" s="66"/>
    </row>
  </sheetData>
  <mergeCells count="29">
    <mergeCell ref="B31:C31"/>
    <mergeCell ref="B32:C32"/>
    <mergeCell ref="B33:C33"/>
    <mergeCell ref="B34:C34"/>
    <mergeCell ref="B38:G38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2018-01-30T15:26:30Z</cp:lastPrinted>
  <dcterms:created xsi:type="dcterms:W3CDTF">2018-01-30T15:25:46Z</dcterms:created>
  <dcterms:modified xsi:type="dcterms:W3CDTF">2018-01-30T15:27:07Z</dcterms:modified>
</cp:coreProperties>
</file>